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iang\OneDrive\桌面\泓碧\"/>
    </mc:Choice>
  </mc:AlternateContent>
  <xr:revisionPtr revIDLastSave="0" documentId="13_ncr:1_{608954C3-19CB-44D5-B7BD-12068D4237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项目应用参数表" sheetId="1" r:id="rId1"/>
    <sheet name="Application Form" sheetId="5" r:id="rId2"/>
    <sheet name="其他信息" sheetId="4" r:id="rId3"/>
  </sheets>
  <definedNames>
    <definedName name="lang" localSheetId="1">'Application Form'!$M$1</definedName>
    <definedName name="lang">项目应用参数表!$M$1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" l="1"/>
  <c r="B73" i="5"/>
  <c r="H69" i="5"/>
  <c r="H67" i="5"/>
  <c r="D69" i="5"/>
  <c r="D67" i="5"/>
  <c r="H63" i="5"/>
  <c r="H53" i="5"/>
  <c r="F53" i="5"/>
  <c r="L57" i="5"/>
  <c r="J57" i="5"/>
  <c r="F63" i="5"/>
  <c r="F61" i="5"/>
  <c r="D63" i="5"/>
  <c r="D61" i="5"/>
  <c r="D59" i="5"/>
  <c r="D57" i="5"/>
  <c r="D55" i="5"/>
  <c r="F55" i="5"/>
  <c r="D53" i="5"/>
  <c r="B45" i="5"/>
  <c r="B24" i="5"/>
  <c r="L41" i="5"/>
  <c r="L40" i="5"/>
  <c r="L39" i="5"/>
  <c r="L38" i="5"/>
  <c r="L37" i="5"/>
  <c r="L36" i="5"/>
  <c r="L35" i="5"/>
  <c r="L34" i="5"/>
  <c r="L33" i="5"/>
  <c r="L32" i="5"/>
  <c r="J41" i="5"/>
  <c r="J40" i="5"/>
  <c r="J39" i="5"/>
  <c r="J38" i="5"/>
  <c r="J37" i="5"/>
  <c r="J36" i="5"/>
  <c r="J35" i="5"/>
  <c r="J34" i="5"/>
  <c r="J33" i="5"/>
  <c r="J32" i="5"/>
  <c r="H41" i="5"/>
  <c r="H40" i="5"/>
  <c r="H39" i="5"/>
  <c r="H38" i="5"/>
  <c r="H37" i="5"/>
  <c r="H36" i="5"/>
  <c r="H35" i="5"/>
  <c r="H34" i="5"/>
  <c r="H33" i="5"/>
  <c r="H32" i="5"/>
  <c r="F41" i="5"/>
  <c r="F40" i="5"/>
  <c r="F39" i="5"/>
  <c r="F38" i="5"/>
  <c r="F37" i="5"/>
  <c r="F36" i="5"/>
  <c r="F35" i="5"/>
  <c r="F34" i="5"/>
  <c r="F33" i="5"/>
  <c r="F32" i="5"/>
  <c r="D41" i="5"/>
  <c r="D40" i="5"/>
  <c r="D39" i="5"/>
  <c r="D38" i="5"/>
  <c r="D37" i="5"/>
  <c r="D36" i="5"/>
  <c r="D35" i="5"/>
  <c r="D34" i="5"/>
  <c r="D33" i="5"/>
  <c r="D32" i="5"/>
  <c r="B33" i="5"/>
  <c r="B34" i="5"/>
  <c r="B35" i="5"/>
  <c r="B36" i="5"/>
  <c r="B37" i="5"/>
  <c r="B38" i="5"/>
  <c r="B39" i="5"/>
  <c r="B40" i="5"/>
  <c r="B41" i="5"/>
  <c r="B32" i="5"/>
  <c r="D20" i="5"/>
  <c r="J20" i="5"/>
  <c r="J18" i="5"/>
  <c r="J16" i="5"/>
  <c r="J14" i="5"/>
  <c r="D18" i="5"/>
  <c r="D16" i="5"/>
  <c r="D14" i="5"/>
  <c r="D12" i="5"/>
  <c r="D10" i="5"/>
  <c r="D8" i="5"/>
  <c r="B71" i="5"/>
  <c r="F69" i="5"/>
  <c r="B69" i="5"/>
  <c r="F67" i="5"/>
  <c r="B67" i="5"/>
  <c r="B65" i="5"/>
  <c r="B63" i="5"/>
  <c r="H61" i="5"/>
  <c r="B61" i="5"/>
  <c r="B59" i="5"/>
  <c r="B57" i="5"/>
  <c r="L55" i="5"/>
  <c r="J55" i="5"/>
  <c r="H55" i="5"/>
  <c r="B55" i="5"/>
  <c r="B53" i="5"/>
  <c r="H51" i="5"/>
  <c r="F51" i="5"/>
  <c r="B49" i="5"/>
  <c r="B43" i="5"/>
  <c r="L31" i="5"/>
  <c r="J31" i="5"/>
  <c r="H31" i="5"/>
  <c r="H30" i="5"/>
  <c r="F30" i="5"/>
  <c r="D30" i="5"/>
  <c r="B30" i="5"/>
  <c r="B29" i="5"/>
  <c r="B27" i="5"/>
  <c r="B22" i="5"/>
  <c r="B20" i="5"/>
  <c r="H18" i="5"/>
  <c r="B18" i="5"/>
  <c r="H16" i="5"/>
  <c r="B16" i="5"/>
  <c r="H14" i="5"/>
  <c r="B14" i="5"/>
  <c r="B12" i="5"/>
  <c r="B10" i="5"/>
  <c r="B8" i="5"/>
  <c r="B6" i="5"/>
  <c r="J4" i="5"/>
  <c r="B4" i="5"/>
  <c r="B1" i="5"/>
  <c r="J55" i="1" l="1"/>
  <c r="B6" i="1"/>
  <c r="B4" i="1"/>
  <c r="B71" i="1"/>
  <c r="F69" i="1"/>
  <c r="F67" i="1"/>
  <c r="B69" i="1"/>
  <c r="B67" i="1"/>
  <c r="B65" i="1"/>
  <c r="H61" i="1"/>
  <c r="H55" i="1"/>
  <c r="L55" i="1"/>
  <c r="H51" i="1"/>
  <c r="F51" i="1"/>
  <c r="B63" i="1"/>
  <c r="B61" i="1"/>
  <c r="B59" i="1"/>
  <c r="B57" i="1"/>
  <c r="B55" i="1"/>
  <c r="B53" i="1"/>
  <c r="B49" i="1"/>
  <c r="B43" i="1"/>
  <c r="L31" i="1"/>
  <c r="J31" i="1"/>
  <c r="H31" i="1"/>
  <c r="H30" i="1"/>
  <c r="F30" i="1"/>
  <c r="D30" i="1"/>
  <c r="B30" i="1"/>
  <c r="B29" i="1"/>
  <c r="B27" i="1"/>
  <c r="B22" i="1"/>
  <c r="H18" i="1"/>
  <c r="H16" i="1"/>
  <c r="H14" i="1"/>
  <c r="B20" i="1"/>
  <c r="B18" i="1"/>
  <c r="B16" i="1"/>
  <c r="B14" i="1"/>
  <c r="B12" i="1"/>
  <c r="B10" i="1"/>
  <c r="B8" i="1"/>
  <c r="J5" i="1"/>
</calcChain>
</file>

<file path=xl/sharedStrings.xml><?xml version="1.0" encoding="utf-8"?>
<sst xmlns="http://schemas.openxmlformats.org/spreadsheetml/2006/main" count="46" uniqueCount="7">
  <si>
    <t>E-mail:</t>
  </si>
  <si>
    <t>*</t>
  </si>
  <si>
    <t xml:space="preserve"> </t>
  </si>
  <si>
    <t xml:space="preserve"> </t>
    <phoneticPr fontId="19" type="noConversion"/>
  </si>
  <si>
    <t>e</t>
  </si>
  <si>
    <t xml:space="preserve"> </t>
    <phoneticPr fontId="19" type="noConversion"/>
  </si>
  <si>
    <r>
      <rPr>
        <b/>
        <sz val="10"/>
        <color theme="0"/>
        <rFont val="宋体"/>
        <family val="2"/>
        <charset val="134"/>
      </rPr>
      <t xml:space="preserve">其他信息 </t>
    </r>
    <r>
      <rPr>
        <b/>
        <sz val="10"/>
        <color theme="0"/>
        <rFont val="Arial"/>
        <family val="2"/>
      </rPr>
      <t>Other Information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</si>
</sst>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9C6500"/>
      <name val="Arial"/>
      <family val="2"/>
    </font>
    <font>
      <b/>
      <sz val="10"/>
      <color theme="0"/>
      <name val="Arial"/>
      <family val="2"/>
    </font>
    <font>
      <i/>
      <sz val="10"/>
      <color theme="8" tint="-0.499984740745262"/>
      <name val="Arial"/>
      <family val="2"/>
    </font>
    <font>
      <sz val="10"/>
      <color rgb="FF0070C0"/>
      <name val="Arial"/>
      <family val="2"/>
    </font>
    <font>
      <i/>
      <sz val="10"/>
      <color theme="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9"/>
      <color rgb="FFFF0000"/>
      <name val="Arial"/>
      <family val="2"/>
    </font>
    <font>
      <sz val="9"/>
      <color theme="1"/>
      <name val="Arial Black"/>
      <family val="2"/>
    </font>
    <font>
      <sz val="9"/>
      <color rgb="FF9C6500"/>
      <name val="Arial"/>
      <family val="2"/>
    </font>
    <font>
      <b/>
      <sz val="9"/>
      <color theme="1"/>
      <name val="Arial"/>
      <family val="2"/>
    </font>
    <font>
      <i/>
      <sz val="9"/>
      <color theme="8" tint="-0.499984740745262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9"/>
      <color rgb="FF0070C0"/>
      <name val="Arial"/>
      <family val="2"/>
    </font>
    <font>
      <i/>
      <sz val="9"/>
      <color rgb="FF0070C0"/>
      <name val="Arial"/>
      <family val="2"/>
    </font>
    <font>
      <sz val="9"/>
      <name val="宋体"/>
      <family val="3"/>
      <charset val="134"/>
    </font>
    <font>
      <u/>
      <sz val="10"/>
      <color theme="11"/>
      <name val="Arial"/>
      <family val="2"/>
    </font>
    <font>
      <b/>
      <sz val="9"/>
      <name val="Arial"/>
      <family val="2"/>
    </font>
    <font>
      <b/>
      <sz val="10"/>
      <color theme="0"/>
      <name val="宋体"/>
      <family val="2"/>
      <charset val="134"/>
    </font>
    <font>
      <b/>
      <sz val="10"/>
      <color theme="0"/>
      <name val="Arial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70C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5" fillId="4" borderId="1" applyNumberFormat="0" applyBorder="0" applyAlignment="0">
      <protection locked="0"/>
    </xf>
    <xf numFmtId="0" fontId="1" fillId="3" borderId="2" applyNumberFormat="0" applyFont="0" applyBorder="0" applyAlignment="0">
      <protection locked="0"/>
    </xf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9">
    <xf numFmtId="0" fontId="0" fillId="0" borderId="0" xfId="0"/>
    <xf numFmtId="0" fontId="3" fillId="5" borderId="0" xfId="0" applyFont="1" applyFill="1"/>
    <xf numFmtId="0" fontId="6" fillId="5" borderId="0" xfId="0" applyFont="1" applyFill="1" applyAlignment="1">
      <alignment horizontal="left" wrapText="1"/>
    </xf>
    <xf numFmtId="0" fontId="8" fillId="0" borderId="0" xfId="4"/>
    <xf numFmtId="0" fontId="0" fillId="3" borderId="0" xfId="3" applyFont="1" applyBorder="1">
      <protection locked="0"/>
    </xf>
    <xf numFmtId="0" fontId="4" fillId="3" borderId="0" xfId="3" applyFont="1" applyBorder="1" applyAlignment="1">
      <alignment wrapText="1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1" fillId="2" borderId="0" xfId="1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wrapText="1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/>
    <xf numFmtId="0" fontId="16" fillId="5" borderId="0" xfId="0" applyFont="1" applyFill="1" applyAlignment="1">
      <alignment horizontal="left" wrapText="1"/>
    </xf>
    <xf numFmtId="0" fontId="14" fillId="5" borderId="0" xfId="0" applyFont="1" applyFill="1"/>
    <xf numFmtId="0" fontId="7" fillId="0" borderId="0" xfId="0" applyFont="1" applyAlignment="1">
      <alignment horizontal="right"/>
    </xf>
    <xf numFmtId="0" fontId="17" fillId="4" borderId="0" xfId="2" applyFont="1" applyBorder="1">
      <protection locked="0"/>
    </xf>
    <xf numFmtId="0" fontId="17" fillId="4" borderId="0" xfId="2" applyFont="1" applyBorder="1" applyAlignment="1">
      <protection locked="0"/>
    </xf>
    <xf numFmtId="0" fontId="18" fillId="0" borderId="0" xfId="0" applyFont="1"/>
    <xf numFmtId="0" fontId="17" fillId="4" borderId="0" xfId="2" applyFont="1" applyBorder="1" applyAlignment="1">
      <alignment horizontal="left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7" fillId="4" borderId="0" xfId="2" applyFont="1" applyBorder="1" applyAlignment="1">
      <alignment horizontal="center"/>
      <protection locked="0"/>
    </xf>
    <xf numFmtId="0" fontId="7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17" fillId="3" borderId="0" xfId="3" applyFont="1" applyBorder="1" applyAlignment="1">
      <alignment horizontal="left"/>
      <protection locked="0"/>
    </xf>
    <xf numFmtId="0" fontId="17" fillId="3" borderId="0" xfId="3" applyFont="1" applyBorder="1" applyAlignment="1">
      <protection locked="0"/>
    </xf>
    <xf numFmtId="0" fontId="5" fillId="3" borderId="0" xfId="3" applyFont="1" applyBorder="1">
      <protection locked="0"/>
    </xf>
    <xf numFmtId="0" fontId="23" fillId="5" borderId="0" xfId="0" applyFont="1" applyFill="1"/>
    <xf numFmtId="0" fontId="18" fillId="0" borderId="0" xfId="0" applyFont="1" applyAlignment="1">
      <alignment horizontal="center" vertical="top" wrapText="1"/>
    </xf>
    <xf numFmtId="0" fontId="21" fillId="4" borderId="4" xfId="2" applyFont="1" applyBorder="1" applyAlignment="1" applyProtection="1">
      <alignment horizontal="center"/>
    </xf>
    <xf numFmtId="0" fontId="21" fillId="4" borderId="5" xfId="2" applyFont="1" applyBorder="1" applyAlignment="1" applyProtection="1">
      <alignment horizontal="center"/>
    </xf>
    <xf numFmtId="0" fontId="21" fillId="4" borderId="6" xfId="2" applyFont="1" applyBorder="1" applyAlignment="1" applyProtection="1">
      <alignment horizontal="center"/>
    </xf>
    <xf numFmtId="0" fontId="7" fillId="0" borderId="0" xfId="0" applyFont="1" applyAlignment="1">
      <alignment horizontal="left" vertical="top" wrapText="1"/>
    </xf>
    <xf numFmtId="0" fontId="17" fillId="4" borderId="0" xfId="2" applyFont="1" applyBorder="1" applyAlignment="1">
      <alignment horizontal="left" vertical="top" wrapText="1"/>
      <protection locked="0"/>
    </xf>
    <xf numFmtId="0" fontId="17" fillId="4" borderId="0" xfId="2" applyFont="1" applyBorder="1" applyAlignment="1">
      <alignment horizontal="left"/>
      <protection locked="0"/>
    </xf>
    <xf numFmtId="0" fontId="17" fillId="4" borderId="0" xfId="2" applyFont="1" applyBorder="1" applyAlignment="1">
      <alignment horizontal="left" wrapText="1"/>
      <protection locked="0"/>
    </xf>
    <xf numFmtId="176" fontId="17" fillId="4" borderId="0" xfId="2" applyNumberFormat="1" applyFont="1" applyBorder="1" applyAlignment="1">
      <alignment horizontal="left"/>
      <protection locked="0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17" fillId="4" borderId="0" xfId="2" quotePrefix="1" applyNumberFormat="1" applyFont="1" applyBorder="1" applyAlignment="1">
      <alignment horizontal="left"/>
      <protection locked="0"/>
    </xf>
    <xf numFmtId="0" fontId="17" fillId="4" borderId="0" xfId="2" applyNumberFormat="1" applyFont="1" applyBorder="1" applyAlignment="1">
      <alignment horizontal="left"/>
      <protection locked="0"/>
    </xf>
    <xf numFmtId="0" fontId="8" fillId="4" borderId="0" xfId="4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17" fillId="4" borderId="4" xfId="2" applyFont="1" applyBorder="1" applyAlignment="1" applyProtection="1">
      <alignment horizontal="center"/>
    </xf>
    <xf numFmtId="0" fontId="17" fillId="4" borderId="5" xfId="2" applyFont="1" applyBorder="1" applyAlignment="1" applyProtection="1">
      <alignment horizontal="center"/>
    </xf>
    <xf numFmtId="0" fontId="17" fillId="4" borderId="6" xfId="2" applyFont="1" applyBorder="1" applyAlignment="1" applyProtection="1">
      <alignment horizontal="center"/>
    </xf>
  </cellXfs>
  <cellStyles count="6">
    <cellStyle name="Followed Hyperlink" xfId="5" builtinId="9" hidden="1"/>
    <cellStyle name="Hyperlink" xfId="4" builtinId="8"/>
    <cellStyle name="Input" xfId="2" builtinId="20" customBuiltin="1"/>
    <cellStyle name="Neutral" xfId="1" builtinId="28"/>
    <cellStyle name="Normal" xfId="0" builtinId="0"/>
    <cellStyle name="Note" xfId="3" builtinId="10" customBuiltin="1"/>
  </cellStyles>
  <dxfs count="19"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6"/>
  <sheetViews>
    <sheetView showGridLines="0" tabSelected="1" showWhiteSpace="0" view="pageLayout" topLeftCell="A87" zoomScale="133" zoomScaleNormal="145" zoomScalePageLayoutView="133" workbookViewId="0">
      <selection activeCell="L2" sqref="B2:L2"/>
    </sheetView>
  </sheetViews>
  <sheetFormatPr defaultColWidth="8.42578125" defaultRowHeight="12" x14ac:dyDescent="0.2"/>
  <cols>
    <col min="1" max="1" width="2" style="6" customWidth="1"/>
    <col min="2" max="2" width="28.7109375" style="8" customWidth="1"/>
    <col min="3" max="3" width="2" style="8" customWidth="1"/>
    <col min="4" max="4" width="12.7109375" style="8" customWidth="1"/>
    <col min="5" max="5" width="2" style="8" customWidth="1"/>
    <col min="6" max="6" width="12.7109375" style="8" customWidth="1"/>
    <col min="7" max="7" width="2" style="8" customWidth="1"/>
    <col min="8" max="8" width="12.7109375" style="8" customWidth="1"/>
    <col min="9" max="9" width="2" style="8" customWidth="1"/>
    <col min="10" max="10" width="12.7109375" style="8" customWidth="1"/>
    <col min="11" max="11" width="2" style="8" customWidth="1"/>
    <col min="12" max="12" width="12.7109375" style="8" customWidth="1"/>
    <col min="13" max="13" width="1.85546875" style="8" customWidth="1"/>
    <col min="14" max="16384" width="8.42578125" style="8"/>
  </cols>
  <sheetData>
    <row r="1" spans="1:13" ht="24" customHeight="1" x14ac:dyDescent="0.3">
      <c r="B1" s="7" t="str">
        <f>IF(lang="e","Application Form", "AMS Memtech项目合作应用参数表")</f>
        <v>AMS Memtech项目合作应用参数表</v>
      </c>
      <c r="C1" s="7"/>
      <c r="M1" s="9"/>
    </row>
    <row r="2" spans="1:13" ht="12.75" x14ac:dyDescent="0.2">
      <c r="B2" s="10"/>
      <c r="C2" s="10"/>
      <c r="J2" s="3"/>
    </row>
    <row r="3" spans="1:13" ht="5.0999999999999996" customHeight="1" x14ac:dyDescent="0.2"/>
    <row r="4" spans="1:13" ht="12.75" customHeight="1" x14ac:dyDescent="0.2">
      <c r="B4" s="30" t="str">
        <f>IF(lang="e", "Please fill in the form as much as possible", "请尽可能多地填写以下内容，便于我们分析可行性并给出可能的结果分析。如有其他特别说明，请在“其它信息”页里填写。")</f>
        <v>请尽可能多地填写以下内容，便于我们分析可行性并给出可能的结果分析。如有其他特别说明，请在“其它信息”页里填写。</v>
      </c>
      <c r="C4" s="30"/>
      <c r="D4" s="30"/>
      <c r="E4" s="30"/>
      <c r="F4" s="30"/>
      <c r="G4" s="30"/>
      <c r="H4" s="30"/>
      <c r="I4" s="30"/>
      <c r="J4" s="30"/>
    </row>
    <row r="5" spans="1:13" ht="14.25" customHeight="1" x14ac:dyDescent="0.2">
      <c r="B5" s="25"/>
      <c r="C5" s="25"/>
      <c r="D5" s="25"/>
      <c r="E5" s="25"/>
      <c r="F5" s="25"/>
      <c r="G5" s="25"/>
      <c r="H5" s="25"/>
      <c r="I5" s="11"/>
      <c r="J5" s="31" t="str">
        <f>IF(lang="e", "Strictly Required Fields", "红色边框为必填内容")</f>
        <v>红色边框为必填内容</v>
      </c>
      <c r="K5" s="32"/>
      <c r="L5" s="33"/>
    </row>
    <row r="6" spans="1:13" x14ac:dyDescent="0.2">
      <c r="A6" s="12"/>
      <c r="B6" s="13" t="str">
        <f>IF(lang="e", "General Information", "基本信息")</f>
        <v>基本信息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ht="5.0999999999999996" customHeight="1" x14ac:dyDescent="0.2">
      <c r="A7" s="8"/>
    </row>
    <row r="8" spans="1:13" ht="12.75" customHeight="1" x14ac:dyDescent="0.2">
      <c r="A8" s="6" t="s">
        <v>1</v>
      </c>
      <c r="B8" s="8" t="str">
        <f>IF(lang="e", "Company:", "公司名称:")</f>
        <v>公司名称:</v>
      </c>
      <c r="D8" s="36"/>
      <c r="E8" s="36"/>
      <c r="F8" s="36"/>
      <c r="G8" s="36"/>
      <c r="H8" s="36"/>
      <c r="I8" s="36"/>
      <c r="J8" s="36"/>
      <c r="K8" s="36"/>
      <c r="L8" s="36"/>
    </row>
    <row r="9" spans="1:13" ht="5.0999999999999996" customHeight="1" x14ac:dyDescent="0.2">
      <c r="A9" s="8"/>
    </row>
    <row r="10" spans="1:13" ht="12.75" customHeight="1" x14ac:dyDescent="0.2">
      <c r="B10" s="8" t="str">
        <f>IF(lang="e", "Site:", "项目地点:")</f>
        <v>项目地点:</v>
      </c>
      <c r="D10" s="37"/>
      <c r="E10" s="36"/>
      <c r="F10" s="36"/>
      <c r="G10" s="36"/>
      <c r="H10" s="36"/>
      <c r="I10" s="36"/>
      <c r="J10" s="36"/>
      <c r="K10" s="36"/>
      <c r="L10" s="36"/>
    </row>
    <row r="11" spans="1:13" ht="5.85" customHeight="1" x14ac:dyDescent="0.2"/>
    <row r="12" spans="1:13" ht="12.75" customHeight="1" x14ac:dyDescent="0.2">
      <c r="B12" s="8" t="str">
        <f>IF(lang="e", "Address:", "公司地址:")</f>
        <v>公司地址:</v>
      </c>
      <c r="D12" s="37"/>
      <c r="E12" s="36"/>
      <c r="F12" s="36"/>
      <c r="G12" s="36"/>
      <c r="H12" s="36"/>
      <c r="I12" s="36"/>
      <c r="J12" s="36"/>
      <c r="K12" s="36"/>
      <c r="L12" s="36"/>
    </row>
    <row r="13" spans="1:13" ht="5.85" customHeight="1" x14ac:dyDescent="0.2"/>
    <row r="14" spans="1:13" ht="12.75" customHeight="1" x14ac:dyDescent="0.2">
      <c r="B14" s="8" t="str">
        <f>IF(lang="e", "Place:", "城市:")</f>
        <v>城市:</v>
      </c>
      <c r="D14" s="36"/>
      <c r="E14" s="36"/>
      <c r="F14" s="36"/>
      <c r="H14" s="8" t="str">
        <f>IF(lang="e", "Name:", "姓名:")</f>
        <v>姓名:</v>
      </c>
      <c r="J14" s="36"/>
      <c r="K14" s="36"/>
      <c r="L14" s="36"/>
    </row>
    <row r="15" spans="1:13" ht="5.0999999999999996" customHeight="1" x14ac:dyDescent="0.2"/>
    <row r="16" spans="1:13" ht="12.75" customHeight="1" x14ac:dyDescent="0.2">
      <c r="B16" s="8" t="str">
        <f>IF(lang="e", "Country:", "国家:")</f>
        <v>国家:</v>
      </c>
      <c r="D16" s="36"/>
      <c r="E16" s="36"/>
      <c r="F16" s="36"/>
      <c r="H16" s="8" t="str">
        <f>IF(lang="e", "Position:", "职位:")</f>
        <v>职位:</v>
      </c>
      <c r="J16" s="36"/>
      <c r="K16" s="36"/>
      <c r="L16" s="36"/>
    </row>
    <row r="17" spans="1:12" ht="5.85" customHeight="1" x14ac:dyDescent="0.2"/>
    <row r="18" spans="1:12" ht="12.75" customHeight="1" x14ac:dyDescent="0.2">
      <c r="B18" s="8" t="str">
        <f>IF(lang="e", "Postal code:", "邮编:")</f>
        <v>邮编:</v>
      </c>
      <c r="D18" s="36"/>
      <c r="E18" s="36"/>
      <c r="F18" s="36"/>
      <c r="H18" s="8" t="str">
        <f>IF(lang="e", "Phone number:", "电话:")</f>
        <v>电话:</v>
      </c>
      <c r="J18" s="41"/>
      <c r="K18" s="42"/>
      <c r="L18" s="42"/>
    </row>
    <row r="19" spans="1:12" ht="5.85" customHeight="1" x14ac:dyDescent="0.2"/>
    <row r="20" spans="1:12" ht="12.75" customHeight="1" x14ac:dyDescent="0.2">
      <c r="B20" s="8" t="str">
        <f>IF(lang="e", "Date of completion:", "填写日期:")</f>
        <v>填写日期:</v>
      </c>
      <c r="D20" s="38"/>
      <c r="E20" s="38"/>
      <c r="F20" s="38"/>
      <c r="H20" s="8" t="s">
        <v>0</v>
      </c>
      <c r="J20" s="43"/>
      <c r="K20" s="36"/>
      <c r="L20" s="36"/>
    </row>
    <row r="21" spans="1:12" ht="5.0999999999999996" customHeight="1" x14ac:dyDescent="0.2"/>
    <row r="22" spans="1:12" x14ac:dyDescent="0.2">
      <c r="A22" s="12"/>
      <c r="B22" s="13" t="str">
        <f>IF(lang="e", "Stream Origin / Process", "料液来源 / 工艺过程")</f>
        <v>料液来源 / 工艺过程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5.0999999999999996" customHeight="1" x14ac:dyDescent="0.2">
      <c r="A23" s="8"/>
    </row>
    <row r="24" spans="1:12" x14ac:dyDescent="0.2">
      <c r="A24" s="6" t="s">
        <v>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x14ac:dyDescent="0.2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ht="5.0999999999999996" customHeight="1" x14ac:dyDescent="0.2">
      <c r="A26" s="8"/>
    </row>
    <row r="27" spans="1:12" x14ac:dyDescent="0.2">
      <c r="A27" s="12"/>
      <c r="B27" s="13" t="str">
        <f>IF(lang="e", "Stream Composition", "料液组成")</f>
        <v>料液组成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t="5.0999999999999996" customHeight="1" x14ac:dyDescent="0.2">
      <c r="A28" s="8"/>
    </row>
    <row r="29" spans="1:12" ht="11.25" customHeight="1" x14ac:dyDescent="0.2">
      <c r="A29" s="8"/>
      <c r="B29" s="19" t="str">
        <f>IF(lang="e", "Please specify as detailed as possible stream composition, indicating chemical form of the components", "请尽可能完整和详细地填写料液各成分及相关参数，如有需要可参考相关化学资料。")</f>
        <v>请尽可能完整和详细地填写料液各成分及相关参数，如有需要可参考相关化学资料。</v>
      </c>
    </row>
    <row r="30" spans="1:12" ht="12.75" customHeight="1" x14ac:dyDescent="0.2">
      <c r="B30" s="44" t="str">
        <f>IF(lang="e", "Component", "料液成分")</f>
        <v>料液成分</v>
      </c>
      <c r="D30" s="39" t="str">
        <f>IF(lang="e", "Unit of measurement", "单位")</f>
        <v>单位</v>
      </c>
      <c r="F30" s="39" t="str">
        <f>IF(lang="e", "Molecular Mass", "分子量")</f>
        <v>分子量</v>
      </c>
      <c r="H30" s="40" t="str">
        <f>IF(lang="e", "Concentration", "浓度")</f>
        <v>浓度</v>
      </c>
      <c r="I30" s="40"/>
      <c r="J30" s="40"/>
      <c r="K30" s="40"/>
      <c r="L30" s="40"/>
    </row>
    <row r="31" spans="1:12" x14ac:dyDescent="0.2">
      <c r="B31" s="44"/>
      <c r="D31" s="39"/>
      <c r="F31" s="39"/>
      <c r="H31" s="16" t="str">
        <f>IF(lang="e", "Minimal", "最小值")</f>
        <v>最小值</v>
      </c>
      <c r="I31" s="16"/>
      <c r="J31" s="16" t="str">
        <f>IF(lang="e", "Maximal", "最大值")</f>
        <v>最大值</v>
      </c>
      <c r="K31" s="16"/>
      <c r="L31" s="16" t="str">
        <f>IF(lang="e", "Average", "平均")</f>
        <v>平均</v>
      </c>
    </row>
    <row r="32" spans="1:12" ht="12.75" x14ac:dyDescent="0.2">
      <c r="A32" s="6" t="s">
        <v>1</v>
      </c>
      <c r="B32" s="18"/>
      <c r="C32"/>
      <c r="D32" s="26"/>
      <c r="E32" s="22"/>
      <c r="F32" s="20"/>
      <c r="H32" s="23"/>
      <c r="I32" s="21"/>
      <c r="J32" s="23"/>
      <c r="K32" s="21"/>
      <c r="L32" s="23"/>
    </row>
    <row r="33" spans="1:13" ht="12.75" x14ac:dyDescent="0.2">
      <c r="A33" s="6" t="s">
        <v>1</v>
      </c>
      <c r="B33" s="18"/>
      <c r="C33"/>
      <c r="D33" s="26"/>
      <c r="E33" s="22"/>
      <c r="F33" s="20"/>
      <c r="H33" s="23"/>
      <c r="I33" s="21"/>
      <c r="J33" s="23"/>
      <c r="K33" s="21"/>
      <c r="L33" s="23"/>
    </row>
    <row r="34" spans="1:13" ht="12.75" x14ac:dyDescent="0.2">
      <c r="A34" s="6" t="s">
        <v>1</v>
      </c>
      <c r="B34" s="18"/>
      <c r="C34"/>
      <c r="D34" s="26"/>
      <c r="E34" s="22"/>
      <c r="F34" s="20"/>
      <c r="H34" s="23"/>
      <c r="I34" s="21"/>
      <c r="J34" s="23"/>
      <c r="K34" s="21"/>
      <c r="L34" s="23"/>
    </row>
    <row r="35" spans="1:13" ht="12.75" x14ac:dyDescent="0.2">
      <c r="A35" s="6" t="s">
        <v>1</v>
      </c>
      <c r="B35" s="18"/>
      <c r="C35"/>
      <c r="D35" s="26"/>
      <c r="E35" s="22"/>
      <c r="F35" s="20"/>
      <c r="H35" s="23"/>
      <c r="I35" s="21"/>
      <c r="J35" s="23"/>
      <c r="K35" s="21"/>
      <c r="L35" s="23"/>
    </row>
    <row r="36" spans="1:13" ht="12.75" x14ac:dyDescent="0.2">
      <c r="A36" s="6" t="s">
        <v>1</v>
      </c>
      <c r="B36" s="18"/>
      <c r="C36"/>
      <c r="D36" s="26"/>
      <c r="E36" s="22"/>
      <c r="F36" s="20"/>
      <c r="H36" s="23"/>
      <c r="I36" s="21"/>
      <c r="J36" s="23"/>
      <c r="K36" s="21"/>
      <c r="L36" s="23"/>
    </row>
    <row r="37" spans="1:13" ht="12.75" x14ac:dyDescent="0.2">
      <c r="A37" s="6" t="s">
        <v>1</v>
      </c>
      <c r="B37" s="18"/>
      <c r="C37"/>
      <c r="D37" s="27"/>
      <c r="F37" s="17"/>
      <c r="H37" s="23"/>
      <c r="I37" s="21"/>
      <c r="J37" s="23"/>
      <c r="K37" s="21"/>
      <c r="L37" s="23"/>
    </row>
    <row r="38" spans="1:13" ht="12.75" x14ac:dyDescent="0.2">
      <c r="A38" s="6" t="s">
        <v>1</v>
      </c>
      <c r="B38" s="18"/>
      <c r="C38"/>
      <c r="D38" s="27"/>
      <c r="F38" s="17"/>
      <c r="H38" s="17"/>
      <c r="J38" s="17"/>
      <c r="L38" s="17"/>
    </row>
    <row r="39" spans="1:13" ht="12.75" x14ac:dyDescent="0.2">
      <c r="A39" s="6" t="s">
        <v>1</v>
      </c>
      <c r="B39" s="18"/>
      <c r="C39"/>
      <c r="D39" s="27"/>
      <c r="F39" s="17"/>
      <c r="H39" s="17"/>
      <c r="J39" s="17"/>
      <c r="L39" s="17"/>
    </row>
    <row r="40" spans="1:13" ht="12.75" x14ac:dyDescent="0.2">
      <c r="A40" s="6" t="s">
        <v>1</v>
      </c>
      <c r="B40" s="18"/>
      <c r="C40"/>
      <c r="D40" s="27"/>
      <c r="F40" s="17"/>
      <c r="H40" s="17"/>
      <c r="J40" s="17"/>
      <c r="L40" s="17"/>
    </row>
    <row r="41" spans="1:13" ht="12.75" x14ac:dyDescent="0.2">
      <c r="A41" s="6" t="s">
        <v>1</v>
      </c>
      <c r="B41" s="18"/>
      <c r="C41"/>
      <c r="D41" s="27"/>
      <c r="F41" s="17"/>
      <c r="H41" s="17"/>
      <c r="J41" s="17"/>
      <c r="L41" s="17"/>
    </row>
    <row r="42" spans="1:13" ht="5.0999999999999996" customHeight="1" x14ac:dyDescent="0.2"/>
    <row r="43" spans="1:13" x14ac:dyDescent="0.2">
      <c r="A43" s="12"/>
      <c r="B43" s="13" t="str">
        <f>IF(lang="e", "Separation Requirements", "分离需求")</f>
        <v>分离需求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3" customFormat="1" ht="4.3499999999999996" customHeight="1" x14ac:dyDescent="0.2"/>
    <row r="45" spans="1:13" x14ac:dyDescent="0.2">
      <c r="A45" s="6" t="s">
        <v>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8" t="s">
        <v>3</v>
      </c>
    </row>
    <row r="46" spans="1:13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3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3" customFormat="1" ht="4.3499999999999996" customHeight="1" x14ac:dyDescent="0.2"/>
    <row r="49" spans="1:12" x14ac:dyDescent="0.2">
      <c r="A49" s="12"/>
      <c r="B49" s="13" t="str">
        <f>IF(lang="e", "Stream Characteristics", "其他料液信息:")</f>
        <v>其他料液信息: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ht="5.0999999999999996" customHeight="1" x14ac:dyDescent="0.2">
      <c r="A50" s="8"/>
    </row>
    <row r="51" spans="1:12" ht="12.2" customHeight="1" x14ac:dyDescent="0.2">
      <c r="A51" s="8"/>
      <c r="F51" s="21" t="str">
        <f>IF(lang="e", "Units", "单位")</f>
        <v>单位</v>
      </c>
      <c r="H51" s="21" t="str">
        <f>IF(lang="e", "Solid Impurities", "固体杂质")</f>
        <v>固体杂质</v>
      </c>
    </row>
    <row r="52" spans="1:12" ht="5.0999999999999996" customHeight="1" x14ac:dyDescent="0.2">
      <c r="A52" s="8"/>
      <c r="F52" s="24"/>
    </row>
    <row r="53" spans="1:12" ht="12.2" customHeight="1" x14ac:dyDescent="0.2">
      <c r="A53" s="6" t="s">
        <v>1</v>
      </c>
      <c r="B53" s="8" t="str">
        <f>IF(lang="e", "Temperature:", "温度:")</f>
        <v>温度:</v>
      </c>
      <c r="D53" s="17"/>
      <c r="F53" s="28"/>
      <c r="G53" s="6" t="s">
        <v>1</v>
      </c>
      <c r="H53" s="36"/>
      <c r="I53" s="36"/>
      <c r="J53" s="36"/>
      <c r="K53" s="36"/>
      <c r="L53" s="36"/>
    </row>
    <row r="54" spans="1:12" ht="5.85" customHeight="1" x14ac:dyDescent="0.2"/>
    <row r="55" spans="1:12" ht="12.75" x14ac:dyDescent="0.2">
      <c r="A55" s="6" t="s">
        <v>1</v>
      </c>
      <c r="B55" s="8" t="str">
        <f>IF(lang="e", "Volume:", "体积:")</f>
        <v>体积:</v>
      </c>
      <c r="D55" s="17"/>
      <c r="F55" s="28"/>
      <c r="G55" s="6"/>
      <c r="H55" s="34" t="str">
        <f>IF(lang="e", "Content of suspended solids:", "悬浮物（SS）:")</f>
        <v>悬浮物（SS）:</v>
      </c>
      <c r="J55" s="8" t="str">
        <f>IF(lang="e", "Value", "含量")</f>
        <v>含量</v>
      </c>
      <c r="L55" s="8" t="str">
        <f>IF(lang="e", "Units", "单位")</f>
        <v>单位</v>
      </c>
    </row>
    <row r="56" spans="1:12" ht="5.85" customHeight="1" x14ac:dyDescent="0.2">
      <c r="H56" s="34"/>
      <c r="L56" s="24"/>
    </row>
    <row r="57" spans="1:12" ht="12" customHeight="1" x14ac:dyDescent="0.2">
      <c r="A57" s="6" t="s">
        <v>1</v>
      </c>
      <c r="B57" s="8" t="str">
        <f>IF(lang="e", "Stream pH:", "料液pH值:")</f>
        <v>料液pH值:</v>
      </c>
      <c r="D57" s="17"/>
      <c r="F57"/>
      <c r="H57" s="34"/>
      <c r="I57" s="6" t="s">
        <v>1</v>
      </c>
      <c r="J57" s="17"/>
      <c r="K57" s="6" t="s">
        <v>1</v>
      </c>
      <c r="L57" s="28"/>
    </row>
    <row r="58" spans="1:12" ht="5.85" customHeight="1" x14ac:dyDescent="0.2">
      <c r="F58"/>
      <c r="H58" s="34"/>
    </row>
    <row r="59" spans="1:12" ht="12.75" x14ac:dyDescent="0.2">
      <c r="B59" s="8" t="str">
        <f>IF(lang="e", "Operating hours per day:", "运行时间（每天）:")</f>
        <v>运行时间（每天）:</v>
      </c>
      <c r="D59" s="17"/>
      <c r="F59"/>
      <c r="H59" s="34"/>
    </row>
    <row r="60" spans="1:12" ht="5.85" customHeight="1" x14ac:dyDescent="0.2"/>
    <row r="61" spans="1:12" ht="12.75" x14ac:dyDescent="0.2">
      <c r="B61" s="8" t="str">
        <f>IF(lang="e", "Viscosity:", "粘度:")</f>
        <v>粘度:</v>
      </c>
      <c r="D61" s="17"/>
      <c r="F61" s="28"/>
      <c r="H61" s="8" t="str">
        <f>IF(lang="e", "Sizing data:", "大小:")</f>
        <v>大小:</v>
      </c>
    </row>
    <row r="62" spans="1:12" ht="5.0999999999999996" customHeight="1" x14ac:dyDescent="0.2"/>
    <row r="63" spans="1:12" ht="12.75" x14ac:dyDescent="0.2">
      <c r="B63" s="8" t="str">
        <f>IF(lang="e", "Density:", "密度:")</f>
        <v>密度:</v>
      </c>
      <c r="D63" s="17"/>
      <c r="F63" s="28"/>
      <c r="H63" s="36"/>
      <c r="I63" s="36"/>
      <c r="J63" s="36"/>
      <c r="K63" s="36"/>
      <c r="L63" s="36"/>
    </row>
    <row r="64" spans="1:12" ht="4.3499999999999996" customHeight="1" x14ac:dyDescent="0.2"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 s="12"/>
      <c r="B65" s="13" t="str">
        <f>IF(lang="e", "Engineering Costs", "水电费成本")</f>
        <v>水电费成本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ht="5.85" customHeight="1" x14ac:dyDescent="0.2"/>
    <row r="67" spans="1:12" ht="12.75" x14ac:dyDescent="0.2">
      <c r="B67" s="8" t="str">
        <f>IF(lang="e", "Electricity cost:", "电费:")</f>
        <v>电费:</v>
      </c>
      <c r="D67" s="17"/>
      <c r="F67" s="16" t="str">
        <f>IF(lang="e", "Units", "单位")</f>
        <v>单位</v>
      </c>
      <c r="H67" s="28"/>
    </row>
    <row r="68" spans="1:12" ht="5.85" customHeight="1" x14ac:dyDescent="0.2">
      <c r="F68" s="16"/>
    </row>
    <row r="69" spans="1:12" ht="12.75" x14ac:dyDescent="0.2">
      <c r="B69" s="8" t="str">
        <f>IF(lang="e", "Water cost:", "水费:")</f>
        <v>水费:</v>
      </c>
      <c r="D69" s="17"/>
      <c r="F69" s="16" t="str">
        <f>IF(lang="e", "Units", "单位")</f>
        <v>单位</v>
      </c>
      <c r="H69" s="28"/>
      <c r="L69" s="8" t="s">
        <v>2</v>
      </c>
    </row>
    <row r="70" spans="1:12" ht="5.0999999999999996" customHeight="1" x14ac:dyDescent="0.2"/>
    <row r="71" spans="1:12" x14ac:dyDescent="0.2">
      <c r="A71" s="12"/>
      <c r="B71" s="13" t="str">
        <f>IF(lang="e", "Materials Compatibility Issues", "材质兼容问题:")</f>
        <v>材质兼容问题: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1:12" ht="5.0999999999999996" customHeight="1" x14ac:dyDescent="0.2">
      <c r="A72" s="8"/>
    </row>
    <row r="73" spans="1:12" x14ac:dyDescent="0.2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 x14ac:dyDescent="0.2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1:12" x14ac:dyDescent="0.2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2" x14ac:dyDescent="0.2">
      <c r="A76" s="8"/>
    </row>
  </sheetData>
  <mergeCells count="23">
    <mergeCell ref="H30:L30"/>
    <mergeCell ref="B24:L25"/>
    <mergeCell ref="B45:L47"/>
    <mergeCell ref="J18:L18"/>
    <mergeCell ref="J20:L20"/>
    <mergeCell ref="D30:D31"/>
    <mergeCell ref="B30:B31"/>
    <mergeCell ref="B4:J4"/>
    <mergeCell ref="J5:L5"/>
    <mergeCell ref="H55:H59"/>
    <mergeCell ref="B73:L75"/>
    <mergeCell ref="D8:L8"/>
    <mergeCell ref="D10:L10"/>
    <mergeCell ref="D12:L12"/>
    <mergeCell ref="D14:F14"/>
    <mergeCell ref="D16:F16"/>
    <mergeCell ref="D18:F18"/>
    <mergeCell ref="D20:F20"/>
    <mergeCell ref="J14:L14"/>
    <mergeCell ref="J16:L16"/>
    <mergeCell ref="H53:L53"/>
    <mergeCell ref="H63:L63"/>
    <mergeCell ref="F30:F31"/>
  </mergeCells>
  <phoneticPr fontId="19" type="noConversion"/>
  <conditionalFormatting sqref="D59">
    <cfRule type="containsBlanks" dxfId="18" priority="1">
      <formula>LEN(TRIM(D59))=0</formula>
    </cfRule>
  </conditionalFormatting>
  <conditionalFormatting sqref="D8:L8 B24:L25 B32:B41 D32:D41 L32:L41 B45:L47 D53 F53 H53:L53 D55 F55 D57 J57 L57">
    <cfRule type="containsBlanks" dxfId="17" priority="3">
      <formula>LEN(TRIM(B8))=0</formula>
    </cfRule>
  </conditionalFormatting>
  <conditionalFormatting sqref="J5">
    <cfRule type="containsBlanks" dxfId="16" priority="2">
      <formula>LEN(TRIM(J5))=0</formula>
    </cfRule>
  </conditionalFormatting>
  <pageMargins left="0.25" right="0.25" top="0.75" bottom="0.75" header="0.3" footer="0.3"/>
  <pageSetup paperSize="9" scale="93" orientation="portrait" horizontalDpi="4294967293" verticalDpi="4294967293" r:id="rId1"/>
  <headerFooter>
    <oddHeader>&amp;C&amp;G</oddHeader>
    <oddFooter>&amp;L&amp;8Please forward your questions to Yuffie Qu_x000D_yuffie.qu@ams-tech.co.il_x000D_+86 185-2156-1010&amp;R&amp;"宋体,Regular"&amp;8请将本表格发送到以下邮箱&amp;"Arial,Regular"_x000D_yuffie.qu@ams-tech.co.il_x000D_+86 185-2156-1010</oddFooter>
  </headerFooter>
  <legacyDrawingHF r:id="rId2"/>
  <extLst>
    <ext xmlns:mx="http://schemas.microsoft.com/office/mac/excel/2008/main" uri="{64002731-A6B0-56B0-2670-7721B7C09600}">
      <mx:PLV Mode="1" OnePage="0" WScale="9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6"/>
  <sheetViews>
    <sheetView showGridLines="0" showWhiteSpace="0" view="pageLayout" zoomScale="115" zoomScaleNormal="145" zoomScalePageLayoutView="115" workbookViewId="0">
      <selection activeCell="B2" sqref="B2:L2"/>
    </sheetView>
  </sheetViews>
  <sheetFormatPr defaultColWidth="8.42578125" defaultRowHeight="12" x14ac:dyDescent="0.2"/>
  <cols>
    <col min="1" max="1" width="2" style="6" customWidth="1"/>
    <col min="2" max="2" width="28.7109375" style="8" customWidth="1"/>
    <col min="3" max="3" width="2" style="8" customWidth="1"/>
    <col min="4" max="4" width="12.7109375" style="8" customWidth="1"/>
    <col min="5" max="5" width="2" style="8" customWidth="1"/>
    <col min="6" max="6" width="12.7109375" style="8" customWidth="1"/>
    <col min="7" max="7" width="2" style="8" customWidth="1"/>
    <col min="8" max="8" width="12.7109375" style="8" customWidth="1"/>
    <col min="9" max="9" width="2" style="8" customWidth="1"/>
    <col min="10" max="10" width="12.7109375" style="8" customWidth="1"/>
    <col min="11" max="11" width="2" style="8" customWidth="1"/>
    <col min="12" max="12" width="12.7109375" style="8" customWidth="1"/>
    <col min="13" max="13" width="1.85546875" style="8" customWidth="1"/>
    <col min="14" max="16384" width="8.42578125" style="8"/>
  </cols>
  <sheetData>
    <row r="1" spans="1:13" ht="24" customHeight="1" x14ac:dyDescent="0.3">
      <c r="B1" s="7" t="str">
        <f>IF(lang="e","Application Form", "Форма заявки")</f>
        <v>Application Form</v>
      </c>
      <c r="C1" s="7"/>
      <c r="M1" s="9" t="s">
        <v>4</v>
      </c>
    </row>
    <row r="2" spans="1:13" ht="12.75" x14ac:dyDescent="0.2">
      <c r="B2" s="10"/>
      <c r="C2" s="10"/>
      <c r="J2" s="3"/>
    </row>
    <row r="3" spans="1:13" ht="5.0999999999999996" customHeight="1" x14ac:dyDescent="0.2"/>
    <row r="4" spans="1:13" ht="12.75" customHeight="1" x14ac:dyDescent="0.2">
      <c r="B4" s="45" t="str">
        <f>IF(lang="e", "Please fill in the form as much as possible", "Пожалуйста, заполните форму как можно полнее")</f>
        <v>Please fill in the form as much as possible</v>
      </c>
      <c r="C4" s="45"/>
      <c r="D4" s="45"/>
      <c r="E4" s="45"/>
      <c r="F4" s="45"/>
      <c r="G4" s="45"/>
      <c r="H4" s="45"/>
      <c r="I4" s="25"/>
      <c r="J4" s="46" t="str">
        <f>IF(lang="e", "Strictly Required Fields", "Обязательные поля")</f>
        <v>Strictly Required Fields</v>
      </c>
      <c r="K4" s="47"/>
      <c r="L4" s="48"/>
    </row>
    <row r="5" spans="1:13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3" x14ac:dyDescent="0.2">
      <c r="A6" s="12"/>
      <c r="B6" s="13" t="str">
        <f>IF(lang="e", "General Information", "Общая информация")</f>
        <v>General Information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ht="5.0999999999999996" customHeight="1" x14ac:dyDescent="0.2">
      <c r="A7" s="8"/>
    </row>
    <row r="8" spans="1:13" ht="12.75" customHeight="1" x14ac:dyDescent="0.2">
      <c r="A8" s="6" t="s">
        <v>1</v>
      </c>
      <c r="B8" s="8" t="str">
        <f>IF(lang="e", "Company:", "Компания:")</f>
        <v>Company:</v>
      </c>
      <c r="D8" s="36" t="str">
        <f>IF(项目应用参数表!D8="","",项目应用参数表!D8)</f>
        <v/>
      </c>
      <c r="E8" s="36"/>
      <c r="F8" s="36"/>
      <c r="G8" s="36"/>
      <c r="H8" s="36"/>
      <c r="I8" s="36"/>
      <c r="J8" s="36"/>
      <c r="K8" s="36"/>
      <c r="L8" s="36"/>
    </row>
    <row r="9" spans="1:13" ht="5.0999999999999996" customHeight="1" x14ac:dyDescent="0.2">
      <c r="A9" s="8"/>
    </row>
    <row r="10" spans="1:13" ht="12.75" customHeight="1" x14ac:dyDescent="0.2">
      <c r="B10" s="8" t="str">
        <f>IF(lang="e", "Site:", "Площадка:")</f>
        <v>Site:</v>
      </c>
      <c r="D10" s="37" t="str">
        <f>IF(项目应用参数表!D10="","",项目应用参数表!D10)</f>
        <v/>
      </c>
      <c r="E10" s="37"/>
      <c r="F10" s="37"/>
      <c r="G10" s="37"/>
      <c r="H10" s="37"/>
      <c r="I10" s="37"/>
      <c r="J10" s="37"/>
      <c r="K10" s="37"/>
      <c r="L10" s="37"/>
    </row>
    <row r="11" spans="1:13" ht="5.85" customHeight="1" x14ac:dyDescent="0.2"/>
    <row r="12" spans="1:13" ht="12.75" customHeight="1" x14ac:dyDescent="0.2">
      <c r="B12" s="8" t="str">
        <f>IF(lang="e", "Address:", "Адрес:")</f>
        <v>Address:</v>
      </c>
      <c r="D12" s="37" t="str">
        <f>IF(项目应用参数表!D12="","",项目应用参数表!D12)</f>
        <v/>
      </c>
      <c r="E12" s="37"/>
      <c r="F12" s="37"/>
      <c r="G12" s="37"/>
      <c r="H12" s="37"/>
      <c r="I12" s="37"/>
      <c r="J12" s="37"/>
      <c r="K12" s="37"/>
      <c r="L12" s="37"/>
    </row>
    <row r="13" spans="1:13" ht="5.85" customHeight="1" x14ac:dyDescent="0.2"/>
    <row r="14" spans="1:13" ht="12.75" customHeight="1" x14ac:dyDescent="0.2">
      <c r="B14" s="8" t="str">
        <f>IF(lang="e", "Place:", "Город:")</f>
        <v>Place:</v>
      </c>
      <c r="D14" s="36" t="str">
        <f>IF(项目应用参数表!D14="","",项目应用参数表!D14)</f>
        <v/>
      </c>
      <c r="E14" s="36"/>
      <c r="F14" s="36"/>
      <c r="H14" s="8" t="str">
        <f>IF(lang="e", "Name:", "Ф. И. О.:")</f>
        <v>Name:</v>
      </c>
      <c r="J14" s="36" t="str">
        <f>IF(项目应用参数表!J14="","",项目应用参数表!J14)</f>
        <v/>
      </c>
      <c r="K14" s="36"/>
      <c r="L14" s="36"/>
    </row>
    <row r="15" spans="1:13" ht="5.0999999999999996" customHeight="1" x14ac:dyDescent="0.2"/>
    <row r="16" spans="1:13" ht="12.75" customHeight="1" x14ac:dyDescent="0.2">
      <c r="B16" s="8" t="str">
        <f>IF(lang="e", "Country:", "Страна:")</f>
        <v>Country:</v>
      </c>
      <c r="D16" s="36" t="str">
        <f>IF(项目应用参数表!D16="","",项目应用参数表!D16)</f>
        <v/>
      </c>
      <c r="E16" s="36"/>
      <c r="F16" s="36"/>
      <c r="H16" s="8" t="str">
        <f>IF(lang="e", "Position:", "Должность:")</f>
        <v>Position:</v>
      </c>
      <c r="J16" s="36" t="str">
        <f>IF(项目应用参数表!J16="","",项目应用参数表!J16)</f>
        <v/>
      </c>
      <c r="K16" s="36"/>
      <c r="L16" s="36"/>
    </row>
    <row r="17" spans="1:12" ht="5.85" customHeight="1" x14ac:dyDescent="0.2"/>
    <row r="18" spans="1:12" ht="12.75" customHeight="1" x14ac:dyDescent="0.2">
      <c r="B18" s="8" t="str">
        <f>IF(lang="e", "Postal code:", "Почтовый индекс:")</f>
        <v>Postal code:</v>
      </c>
      <c r="D18" s="36" t="str">
        <f>IF(项目应用参数表!D18="","",项目应用参数表!D18)</f>
        <v/>
      </c>
      <c r="E18" s="36"/>
      <c r="F18" s="36"/>
      <c r="H18" s="8" t="str">
        <f>IF(lang="e", "Phone number:", "Телефон:")</f>
        <v>Phone number:</v>
      </c>
      <c r="J18" s="36" t="str">
        <f>IF(项目应用参数表!J18="","",项目应用参数表!J18)</f>
        <v/>
      </c>
      <c r="K18" s="36"/>
      <c r="L18" s="36"/>
    </row>
    <row r="19" spans="1:12" ht="5.85" customHeight="1" x14ac:dyDescent="0.2"/>
    <row r="20" spans="1:12" ht="12.75" customHeight="1" x14ac:dyDescent="0.2">
      <c r="B20" s="8" t="str">
        <f>IF(lang="e", "Date of completion:", "Дата заполнения:")</f>
        <v>Date of completion:</v>
      </c>
      <c r="D20" s="36" t="str">
        <f>IF(项目应用参数表!D20="","",项目应用参数表!D20)</f>
        <v/>
      </c>
      <c r="E20" s="36"/>
      <c r="F20" s="36"/>
      <c r="H20" s="8" t="s">
        <v>0</v>
      </c>
      <c r="J20" s="36" t="str">
        <f>IF(项目应用参数表!J20="","",项目应用参数表!J20)</f>
        <v/>
      </c>
      <c r="K20" s="36"/>
      <c r="L20" s="36"/>
    </row>
    <row r="21" spans="1:12" ht="5.0999999999999996" customHeight="1" x14ac:dyDescent="0.2"/>
    <row r="22" spans="1:12" x14ac:dyDescent="0.2">
      <c r="A22" s="12"/>
      <c r="B22" s="13" t="str">
        <f>IF(lang="e", "Stream Origin / Process", "Происхождение потока / Процесс")</f>
        <v>Stream Origin / Process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5.0999999999999996" customHeight="1" x14ac:dyDescent="0.2">
      <c r="A23" s="8"/>
    </row>
    <row r="24" spans="1:12" x14ac:dyDescent="0.2">
      <c r="A24" s="6" t="s">
        <v>1</v>
      </c>
      <c r="B24" s="35" t="str">
        <f>IF(项目应用参数表!D24="","",项目应用参数表!D24)</f>
        <v/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2" x14ac:dyDescent="0.2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ht="5.0999999999999996" customHeight="1" x14ac:dyDescent="0.2">
      <c r="A26" s="8"/>
    </row>
    <row r="27" spans="1:12" x14ac:dyDescent="0.2">
      <c r="A27" s="12"/>
      <c r="B27" s="13" t="str">
        <f>IF(lang="e", "Stream Composition", "Состав потока")</f>
        <v>Stream Composition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t="5.0999999999999996" customHeight="1" x14ac:dyDescent="0.2">
      <c r="A28" s="8"/>
    </row>
    <row r="29" spans="1:12" ht="11.25" customHeight="1" x14ac:dyDescent="0.2">
      <c r="A29" s="8"/>
      <c r="B29" s="19" t="str">
        <f>IF(lang="e", "Please specify as detailed as possible stream composition, indicating chemical form of the components", "Пожалуйста, укажите наиболее полный состав раствора с указанием химических форм компонентов")</f>
        <v>Please specify as detailed as possible stream composition, indicating chemical form of the components</v>
      </c>
    </row>
    <row r="30" spans="1:12" ht="12.75" customHeight="1" x14ac:dyDescent="0.2">
      <c r="B30" s="44" t="str">
        <f>IF(lang="e", "Component", "Компонент")</f>
        <v>Component</v>
      </c>
      <c r="D30" s="39" t="str">
        <f>IF(lang="e", "Unit of measurement", "Единица измерения")</f>
        <v>Unit of measurement</v>
      </c>
      <c r="F30" s="39" t="str">
        <f>IF(lang="e", "Molecular Mass", "Молекулярная масса")</f>
        <v>Molecular Mass</v>
      </c>
      <c r="H30" s="40" t="str">
        <f>IF(lang="e", "Concentration", "Концентрация")</f>
        <v>Concentration</v>
      </c>
      <c r="I30" s="40"/>
      <c r="J30" s="40"/>
      <c r="K30" s="40"/>
      <c r="L30" s="40"/>
    </row>
    <row r="31" spans="1:12" x14ac:dyDescent="0.2">
      <c r="B31" s="44"/>
      <c r="D31" s="39"/>
      <c r="F31" s="39"/>
      <c r="H31" s="16" t="str">
        <f>IF(lang="e", "Minimal", "Минимальная")</f>
        <v>Minimal</v>
      </c>
      <c r="I31" s="16"/>
      <c r="J31" s="16" t="str">
        <f>IF(lang="e", "Maximal", "Максимальная")</f>
        <v>Maximal</v>
      </c>
      <c r="K31" s="16"/>
      <c r="L31" s="16" t="str">
        <f>IF(lang="e", "Average", "Средняя")</f>
        <v>Average</v>
      </c>
    </row>
    <row r="32" spans="1:12" ht="12.75" x14ac:dyDescent="0.2">
      <c r="A32" s="6" t="s">
        <v>1</v>
      </c>
      <c r="B32" s="18" t="str">
        <f>IF(项目应用参数表!B32="","",项目应用参数表!B32)</f>
        <v/>
      </c>
      <c r="C32"/>
      <c r="D32" s="18" t="str">
        <f>IF(项目应用参数表!D32="","",项目应用参数表!D32)</f>
        <v/>
      </c>
      <c r="E32" s="22"/>
      <c r="F32" s="18" t="str">
        <f>IF(项目应用参数表!F32="","",项目应用参数表!F32)</f>
        <v/>
      </c>
      <c r="H32" s="18" t="str">
        <f>IF(项目应用参数表!H32="","",项目应用参数表!H32)</f>
        <v/>
      </c>
      <c r="I32" s="21"/>
      <c r="J32" s="18" t="str">
        <f>IF(项目应用参数表!J32="","",项目应用参数表!J32)</f>
        <v/>
      </c>
      <c r="K32" s="21"/>
      <c r="L32" s="18" t="str">
        <f>IF(项目应用参数表!L32="","",项目应用参数表!L32)</f>
        <v/>
      </c>
    </row>
    <row r="33" spans="1:13" ht="12.75" x14ac:dyDescent="0.2">
      <c r="A33" s="6" t="s">
        <v>1</v>
      </c>
      <c r="B33" s="18" t="str">
        <f>IF(项目应用参数表!B33="","",项目应用参数表!B33)</f>
        <v/>
      </c>
      <c r="C33"/>
      <c r="D33" s="18" t="str">
        <f>IF(项目应用参数表!D33="","",项目应用参数表!D33)</f>
        <v/>
      </c>
      <c r="E33" s="22"/>
      <c r="F33" s="18" t="str">
        <f>IF(项目应用参数表!F33="","",项目应用参数表!F33)</f>
        <v/>
      </c>
      <c r="H33" s="18" t="str">
        <f>IF(项目应用参数表!H33="","",项目应用参数表!H33)</f>
        <v/>
      </c>
      <c r="I33" s="21"/>
      <c r="J33" s="18" t="str">
        <f>IF(项目应用参数表!J33="","",项目应用参数表!J33)</f>
        <v/>
      </c>
      <c r="K33" s="21"/>
      <c r="L33" s="18" t="str">
        <f>IF(项目应用参数表!L33="","",项目应用参数表!L33)</f>
        <v/>
      </c>
    </row>
    <row r="34" spans="1:13" ht="12.75" x14ac:dyDescent="0.2">
      <c r="A34" s="6" t="s">
        <v>1</v>
      </c>
      <c r="B34" s="18" t="str">
        <f>IF(项目应用参数表!B34="","",项目应用参数表!B34)</f>
        <v/>
      </c>
      <c r="C34"/>
      <c r="D34" s="18" t="str">
        <f>IF(项目应用参数表!D34="","",项目应用参数表!D34)</f>
        <v/>
      </c>
      <c r="E34" s="22"/>
      <c r="F34" s="18" t="str">
        <f>IF(项目应用参数表!F34="","",项目应用参数表!F34)</f>
        <v/>
      </c>
      <c r="H34" s="18" t="str">
        <f>IF(项目应用参数表!H34="","",项目应用参数表!H34)</f>
        <v/>
      </c>
      <c r="I34" s="21"/>
      <c r="J34" s="18" t="str">
        <f>IF(项目应用参数表!J34="","",项目应用参数表!J34)</f>
        <v/>
      </c>
      <c r="K34" s="21"/>
      <c r="L34" s="18" t="str">
        <f>IF(项目应用参数表!L34="","",项目应用参数表!L34)</f>
        <v/>
      </c>
    </row>
    <row r="35" spans="1:13" ht="12.75" x14ac:dyDescent="0.2">
      <c r="A35" s="6" t="s">
        <v>1</v>
      </c>
      <c r="B35" s="18" t="str">
        <f>IF(项目应用参数表!B35="","",项目应用参数表!B35)</f>
        <v/>
      </c>
      <c r="C35"/>
      <c r="D35" s="18" t="str">
        <f>IF(项目应用参数表!D35="","",项目应用参数表!D35)</f>
        <v/>
      </c>
      <c r="E35" s="22"/>
      <c r="F35" s="18" t="str">
        <f>IF(项目应用参数表!F35="","",项目应用参数表!F35)</f>
        <v/>
      </c>
      <c r="H35" s="18" t="str">
        <f>IF(项目应用参数表!H35="","",项目应用参数表!H35)</f>
        <v/>
      </c>
      <c r="I35" s="21"/>
      <c r="J35" s="18" t="str">
        <f>IF(项目应用参数表!J35="","",项目应用参数表!J35)</f>
        <v/>
      </c>
      <c r="K35" s="21"/>
      <c r="L35" s="18" t="str">
        <f>IF(项目应用参数表!L35="","",项目应用参数表!L35)</f>
        <v/>
      </c>
    </row>
    <row r="36" spans="1:13" ht="12.75" x14ac:dyDescent="0.2">
      <c r="A36" s="6" t="s">
        <v>1</v>
      </c>
      <c r="B36" s="18" t="str">
        <f>IF(项目应用参数表!B36="","",项目应用参数表!B36)</f>
        <v/>
      </c>
      <c r="C36"/>
      <c r="D36" s="18" t="str">
        <f>IF(项目应用参数表!D36="","",项目应用参数表!D36)</f>
        <v/>
      </c>
      <c r="E36" s="22"/>
      <c r="F36" s="18" t="str">
        <f>IF(项目应用参数表!F36="","",项目应用参数表!F36)</f>
        <v/>
      </c>
      <c r="H36" s="18" t="str">
        <f>IF(项目应用参数表!H36="","",项目应用参数表!H36)</f>
        <v/>
      </c>
      <c r="I36" s="21"/>
      <c r="J36" s="18" t="str">
        <f>IF(项目应用参数表!J36="","",项目应用参数表!J36)</f>
        <v/>
      </c>
      <c r="K36" s="21"/>
      <c r="L36" s="18" t="str">
        <f>IF(项目应用参数表!L36="","",项目应用参数表!L36)</f>
        <v/>
      </c>
    </row>
    <row r="37" spans="1:13" ht="12.75" x14ac:dyDescent="0.2">
      <c r="A37" s="6" t="s">
        <v>1</v>
      </c>
      <c r="B37" s="18" t="str">
        <f>IF(项目应用参数表!B37="","",项目应用参数表!B37)</f>
        <v/>
      </c>
      <c r="C37"/>
      <c r="D37" s="18" t="str">
        <f>IF(项目应用参数表!D37="","",项目应用参数表!D37)</f>
        <v/>
      </c>
      <c r="F37" s="18" t="str">
        <f>IF(项目应用参数表!F37="","",项目应用参数表!F37)</f>
        <v/>
      </c>
      <c r="H37" s="18" t="str">
        <f>IF(项目应用参数表!H37="","",项目应用参数表!H37)</f>
        <v/>
      </c>
      <c r="I37" s="21"/>
      <c r="J37" s="18" t="str">
        <f>IF(项目应用参数表!J37="","",项目应用参数表!J37)</f>
        <v/>
      </c>
      <c r="K37" s="21"/>
      <c r="L37" s="18" t="str">
        <f>IF(项目应用参数表!L37="","",项目应用参数表!L37)</f>
        <v/>
      </c>
    </row>
    <row r="38" spans="1:13" ht="12.75" x14ac:dyDescent="0.2">
      <c r="A38" s="6" t="s">
        <v>1</v>
      </c>
      <c r="B38" s="18" t="str">
        <f>IF(项目应用参数表!B38="","",项目应用参数表!B38)</f>
        <v/>
      </c>
      <c r="C38"/>
      <c r="D38" s="18" t="str">
        <f>IF(项目应用参数表!D38="","",项目应用参数表!D38)</f>
        <v/>
      </c>
      <c r="F38" s="18" t="str">
        <f>IF(项目应用参数表!F38="","",项目应用参数表!F38)</f>
        <v/>
      </c>
      <c r="H38" s="18" t="str">
        <f>IF(项目应用参数表!H38="","",项目应用参数表!H38)</f>
        <v/>
      </c>
      <c r="J38" s="18" t="str">
        <f>IF(项目应用参数表!J38="","",项目应用参数表!J38)</f>
        <v/>
      </c>
      <c r="L38" s="18" t="str">
        <f>IF(项目应用参数表!L38="","",项目应用参数表!L38)</f>
        <v/>
      </c>
    </row>
    <row r="39" spans="1:13" ht="12.75" x14ac:dyDescent="0.2">
      <c r="A39" s="6" t="s">
        <v>1</v>
      </c>
      <c r="B39" s="18" t="str">
        <f>IF(项目应用参数表!B39="","",项目应用参数表!B39)</f>
        <v/>
      </c>
      <c r="C39"/>
      <c r="D39" s="18" t="str">
        <f>IF(项目应用参数表!D39="","",项目应用参数表!D39)</f>
        <v/>
      </c>
      <c r="F39" s="18" t="str">
        <f>IF(项目应用参数表!F39="","",项目应用参数表!F39)</f>
        <v/>
      </c>
      <c r="H39" s="18" t="str">
        <f>IF(项目应用参数表!H39="","",项目应用参数表!H39)</f>
        <v/>
      </c>
      <c r="J39" s="18" t="str">
        <f>IF(项目应用参数表!J39="","",项目应用参数表!J39)</f>
        <v/>
      </c>
      <c r="L39" s="18" t="str">
        <f>IF(项目应用参数表!L39="","",项目应用参数表!L39)</f>
        <v/>
      </c>
    </row>
    <row r="40" spans="1:13" ht="12.75" x14ac:dyDescent="0.2">
      <c r="A40" s="6" t="s">
        <v>1</v>
      </c>
      <c r="B40" s="18" t="str">
        <f>IF(项目应用参数表!B40="","",项目应用参数表!B40)</f>
        <v/>
      </c>
      <c r="C40"/>
      <c r="D40" s="18" t="str">
        <f>IF(项目应用参数表!D40="","",项目应用参数表!D40)</f>
        <v/>
      </c>
      <c r="F40" s="18" t="str">
        <f>IF(项目应用参数表!F40="","",项目应用参数表!F40)</f>
        <v/>
      </c>
      <c r="H40" s="18" t="str">
        <f>IF(项目应用参数表!H40="","",项目应用参数表!H40)</f>
        <v/>
      </c>
      <c r="J40" s="18" t="str">
        <f>IF(项目应用参数表!J40="","",项目应用参数表!J40)</f>
        <v/>
      </c>
      <c r="L40" s="18" t="str">
        <f>IF(项目应用参数表!L40="","",项目应用参数表!L40)</f>
        <v/>
      </c>
    </row>
    <row r="41" spans="1:13" ht="12.75" x14ac:dyDescent="0.2">
      <c r="A41" s="6" t="s">
        <v>1</v>
      </c>
      <c r="B41" s="18" t="str">
        <f>IF(项目应用参数表!B41="","",项目应用参数表!B41)</f>
        <v/>
      </c>
      <c r="C41"/>
      <c r="D41" s="18" t="str">
        <f>IF(项目应用参数表!D41="","",项目应用参数表!D41)</f>
        <v/>
      </c>
      <c r="F41" s="18" t="str">
        <f>IF(项目应用参数表!F41="","",项目应用参数表!F41)</f>
        <v/>
      </c>
      <c r="H41" s="18" t="str">
        <f>IF(项目应用参数表!H41="","",项目应用参数表!H41)</f>
        <v/>
      </c>
      <c r="J41" s="18" t="str">
        <f>IF(项目应用参数表!J41="","",项目应用参数表!J41)</f>
        <v/>
      </c>
      <c r="L41" s="18" t="str">
        <f>IF(项目应用参数表!L41="","",项目应用参数表!L41)</f>
        <v/>
      </c>
    </row>
    <row r="42" spans="1:13" ht="5.0999999999999996" customHeight="1" x14ac:dyDescent="0.2"/>
    <row r="43" spans="1:13" x14ac:dyDescent="0.2">
      <c r="A43" s="12"/>
      <c r="B43" s="13" t="str">
        <f>IF(lang="e", "Separation Requirements", "Задачи мембранной сепарации")</f>
        <v>Separation Requirements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3" customFormat="1" ht="4.3499999999999996" customHeight="1" x14ac:dyDescent="0.2"/>
    <row r="45" spans="1:13" x14ac:dyDescent="0.2">
      <c r="A45" s="6" t="s">
        <v>1</v>
      </c>
      <c r="B45" s="35" t="str">
        <f>IF(项目应用参数表!B45="","",项目应用参数表!B45)</f>
        <v/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8" t="s">
        <v>5</v>
      </c>
    </row>
    <row r="46" spans="1:13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3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3" customFormat="1" ht="4.3499999999999996" customHeight="1" x14ac:dyDescent="0.2"/>
    <row r="49" spans="1:12" x14ac:dyDescent="0.2">
      <c r="A49" s="12"/>
      <c r="B49" s="13" t="str">
        <f>IF(lang="e", "Stream Characteristics", "Характеристики потока:")</f>
        <v>Stream Characteristics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ht="5.0999999999999996" customHeight="1" x14ac:dyDescent="0.2">
      <c r="A50" s="8"/>
    </row>
    <row r="51" spans="1:12" ht="12.2" customHeight="1" x14ac:dyDescent="0.2">
      <c r="A51" s="8"/>
      <c r="F51" s="21" t="str">
        <f>IF(lang="e", "Units", "Единицы")</f>
        <v>Units</v>
      </c>
      <c r="H51" s="21" t="str">
        <f>IF(lang="e", "Solid Impurities", "Твёрдые примеси")</f>
        <v>Solid Impurities</v>
      </c>
    </row>
    <row r="52" spans="1:12" ht="5.0999999999999996" customHeight="1" x14ac:dyDescent="0.2">
      <c r="A52" s="8"/>
      <c r="F52" s="24"/>
    </row>
    <row r="53" spans="1:12" ht="12.2" customHeight="1" x14ac:dyDescent="0.2">
      <c r="A53" s="6" t="s">
        <v>1</v>
      </c>
      <c r="B53" s="8" t="str">
        <f>IF(lang="e", "Temperature:", "Температура:")</f>
        <v>Temperature:</v>
      </c>
      <c r="D53" s="18" t="str">
        <f>IF(项目应用参数表!D53="","",项目应用参数表!D53)</f>
        <v/>
      </c>
      <c r="F53" s="18" t="str">
        <f>IF(项目应用参数表!F53="","",项目应用参数表!F53)</f>
        <v/>
      </c>
      <c r="G53" s="6" t="s">
        <v>1</v>
      </c>
      <c r="H53" s="36" t="str">
        <f>IF(项目应用参数表!H53="","",项目应用参数表!H53)</f>
        <v/>
      </c>
      <c r="I53" s="36"/>
      <c r="J53" s="36"/>
      <c r="K53" s="36"/>
      <c r="L53" s="36"/>
    </row>
    <row r="54" spans="1:12" ht="5.85" customHeight="1" x14ac:dyDescent="0.2"/>
    <row r="55" spans="1:12" x14ac:dyDescent="0.2">
      <c r="A55" s="6" t="s">
        <v>1</v>
      </c>
      <c r="B55" s="8" t="str">
        <f>IF(lang="e", "Volume:", "Объём потока:")</f>
        <v>Volume:</v>
      </c>
      <c r="D55" s="18" t="str">
        <f>IF(项目应用参数表!D55="","",项目应用参数表!D55)</f>
        <v/>
      </c>
      <c r="F55" s="18" t="str">
        <f>IF(项目应用参数表!F55="","",项目应用参数表!F55)</f>
        <v/>
      </c>
      <c r="G55" s="6"/>
      <c r="H55" s="34" t="str">
        <f>IF(lang="e", "Content of suspended solids:", "Общее содержание взвешенных твёрдых частиц:")</f>
        <v>Content of suspended solids:</v>
      </c>
      <c r="J55" s="8" t="str">
        <f>IF(lang="e", "Value", "Значение")</f>
        <v>Value</v>
      </c>
      <c r="L55" s="8" t="str">
        <f>IF(lang="e", "Units", "Единица изм.")</f>
        <v>Units</v>
      </c>
    </row>
    <row r="56" spans="1:12" ht="5.85" customHeight="1" x14ac:dyDescent="0.2">
      <c r="H56" s="34"/>
      <c r="L56" s="24"/>
    </row>
    <row r="57" spans="1:12" ht="12" customHeight="1" x14ac:dyDescent="0.2">
      <c r="A57" s="6" t="s">
        <v>1</v>
      </c>
      <c r="B57" s="8" t="str">
        <f>IF(lang="e", "Stream pH:", "pH потока:")</f>
        <v>Stream pH:</v>
      </c>
      <c r="D57" s="18" t="str">
        <f>IF(项目应用参数表!D57="","",项目应用参数表!D57)</f>
        <v/>
      </c>
      <c r="F57"/>
      <c r="H57" s="34"/>
      <c r="I57" s="6" t="s">
        <v>1</v>
      </c>
      <c r="J57" s="18" t="str">
        <f>IF(项目应用参数表!J57="","",项目应用参数表!J57)</f>
        <v/>
      </c>
      <c r="K57" s="6" t="s">
        <v>1</v>
      </c>
      <c r="L57" s="18" t="str">
        <f>IF(项目应用参数表!L57="","",项目应用参数表!L57)</f>
        <v/>
      </c>
    </row>
    <row r="58" spans="1:12" ht="5.85" customHeight="1" x14ac:dyDescent="0.2">
      <c r="F58"/>
      <c r="H58" s="34"/>
    </row>
    <row r="59" spans="1:12" ht="12.75" x14ac:dyDescent="0.2">
      <c r="B59" s="8" t="str">
        <f>IF(lang="e", "Operating hours per day:", "Кол-во часов работы в день:")</f>
        <v>Operating hours per day:</v>
      </c>
      <c r="D59" s="18" t="str">
        <f>IF(项目应用参数表!D59="","",项目应用参数表!D59)</f>
        <v/>
      </c>
      <c r="F59"/>
      <c r="H59" s="34"/>
    </row>
    <row r="60" spans="1:12" ht="5.85" customHeight="1" x14ac:dyDescent="0.2"/>
    <row r="61" spans="1:12" x14ac:dyDescent="0.2">
      <c r="B61" s="8" t="str">
        <f>IF(lang="e", "Viscosity:", "Вязкость:")</f>
        <v>Viscosity:</v>
      </c>
      <c r="D61" s="18" t="str">
        <f>IF(项目应用参数表!D61="","",项目应用参数表!D61)</f>
        <v/>
      </c>
      <c r="F61" s="18" t="str">
        <f>IF(项目应用参数表!F61="","",项目应用参数表!F61)</f>
        <v/>
      </c>
      <c r="H61" s="8" t="str">
        <f>IF(lang="e", "Sizing data:", "Распределение по крупности:")</f>
        <v>Sizing data:</v>
      </c>
    </row>
    <row r="62" spans="1:12" ht="5.0999999999999996" customHeight="1" x14ac:dyDescent="0.2"/>
    <row r="63" spans="1:12" x14ac:dyDescent="0.2">
      <c r="B63" s="8" t="str">
        <f>IF(lang="e", "Density:", "Плотность:")</f>
        <v>Density:</v>
      </c>
      <c r="D63" s="18" t="str">
        <f>IF(项目应用参数表!D63="","",项目应用参数表!D63)</f>
        <v/>
      </c>
      <c r="F63" s="18" t="str">
        <f>IF(项目应用参数表!F63="","",项目应用参数表!F63)</f>
        <v/>
      </c>
      <c r="H63" s="36" t="str">
        <f>IF(项目应用参数表!H63="","",项目应用参数表!H63)</f>
        <v/>
      </c>
      <c r="I63" s="36"/>
      <c r="J63" s="36"/>
      <c r="K63" s="36"/>
      <c r="L63" s="36"/>
    </row>
    <row r="64" spans="1:12" ht="4.3499999999999996" customHeight="1" x14ac:dyDescent="0.2"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 s="12"/>
      <c r="B65" s="13" t="str">
        <f>IF(lang="e", "Engineering Costs", "Инженерные коммуникации")</f>
        <v>Engineering Costs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ht="5.85" customHeight="1" x14ac:dyDescent="0.2"/>
    <row r="67" spans="1:12" x14ac:dyDescent="0.2">
      <c r="B67" s="8" t="str">
        <f>IF(lang="e", "Electricity cost:", "Стоимость электроэнергии:")</f>
        <v>Electricity cost:</v>
      </c>
      <c r="D67" s="18" t="str">
        <f>IF(项目应用参数表!D67="","",项目应用参数表!D67)</f>
        <v/>
      </c>
      <c r="F67" s="16" t="str">
        <f>IF(lang="e", "Units", "Единица изм.")</f>
        <v>Units</v>
      </c>
      <c r="H67" s="18" t="str">
        <f>IF(项目应用参数表!H67="","",项目应用参数表!H67)</f>
        <v/>
      </c>
    </row>
    <row r="68" spans="1:12" ht="5.85" customHeight="1" x14ac:dyDescent="0.2">
      <c r="F68" s="16"/>
    </row>
    <row r="69" spans="1:12" x14ac:dyDescent="0.2">
      <c r="B69" s="8" t="str">
        <f>IF(lang="e", "Water cost:", "Стоимость воды:")</f>
        <v>Water cost:</v>
      </c>
      <c r="D69" s="18" t="str">
        <f>IF(项目应用参数表!D69="","",项目应用参数表!D69)</f>
        <v/>
      </c>
      <c r="F69" s="16" t="str">
        <f>IF(lang="e", "Units", "Единица изм.")</f>
        <v>Units</v>
      </c>
      <c r="H69" s="18" t="str">
        <f>IF(项目应用参数表!H69="","",项目应用参数表!H69)</f>
        <v/>
      </c>
      <c r="L69" s="8" t="s">
        <v>2</v>
      </c>
    </row>
    <row r="70" spans="1:12" ht="5.0999999999999996" customHeight="1" x14ac:dyDescent="0.2"/>
    <row r="71" spans="1:12" x14ac:dyDescent="0.2">
      <c r="A71" s="12"/>
      <c r="B71" s="13" t="str">
        <f>IF(lang="e", "Materials Compatibility Issues", "Проблемы совместимости материалов:")</f>
        <v>Materials Compatibility Issues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1:12" ht="5.0999999999999996" customHeight="1" x14ac:dyDescent="0.2">
      <c r="A72" s="8"/>
    </row>
    <row r="73" spans="1:12" x14ac:dyDescent="0.2">
      <c r="B73" s="35" t="str">
        <f>IF(项目应用参数表!B73="","",项目应用参数表!B73)</f>
        <v/>
      </c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 x14ac:dyDescent="0.2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1:12" x14ac:dyDescent="0.2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2" x14ac:dyDescent="0.2">
      <c r="A76" s="8"/>
    </row>
  </sheetData>
  <mergeCells count="23">
    <mergeCell ref="D14:F14"/>
    <mergeCell ref="J14:L14"/>
    <mergeCell ref="B4:H4"/>
    <mergeCell ref="J4:L4"/>
    <mergeCell ref="D8:L8"/>
    <mergeCell ref="D10:L10"/>
    <mergeCell ref="D12:L12"/>
    <mergeCell ref="D16:F16"/>
    <mergeCell ref="J16:L16"/>
    <mergeCell ref="D18:F18"/>
    <mergeCell ref="J18:L18"/>
    <mergeCell ref="D20:F20"/>
    <mergeCell ref="J20:L20"/>
    <mergeCell ref="H53:L53"/>
    <mergeCell ref="H55:H59"/>
    <mergeCell ref="H63:L63"/>
    <mergeCell ref="B73:L75"/>
    <mergeCell ref="B24:L25"/>
    <mergeCell ref="B30:B31"/>
    <mergeCell ref="D30:D31"/>
    <mergeCell ref="F30:F31"/>
    <mergeCell ref="H30:L30"/>
    <mergeCell ref="B45:L47"/>
  </mergeCells>
  <phoneticPr fontId="19" type="noConversion"/>
  <conditionalFormatting sqref="B73:L75">
    <cfRule type="containsBlanks" dxfId="15" priority="1">
      <formula>LEN(TRIM(B73))=0</formula>
    </cfRule>
  </conditionalFormatting>
  <conditionalFormatting sqref="D59">
    <cfRule type="containsBlanks" dxfId="14" priority="11">
      <formula>LEN(TRIM(D59))=0</formula>
    </cfRule>
  </conditionalFormatting>
  <conditionalFormatting sqref="D61">
    <cfRule type="containsBlanks" dxfId="13" priority="10">
      <formula>LEN(TRIM(D61))=0</formula>
    </cfRule>
  </conditionalFormatting>
  <conditionalFormatting sqref="D63">
    <cfRule type="containsBlanks" dxfId="12" priority="9">
      <formula>LEN(TRIM(D63))=0</formula>
    </cfRule>
  </conditionalFormatting>
  <conditionalFormatting sqref="D67">
    <cfRule type="containsBlanks" dxfId="11" priority="5">
      <formula>LEN(TRIM(D67))=0</formula>
    </cfRule>
  </conditionalFormatting>
  <conditionalFormatting sqref="D69">
    <cfRule type="containsBlanks" dxfId="10" priority="4">
      <formula>LEN(TRIM(D69))=0</formula>
    </cfRule>
  </conditionalFormatting>
  <conditionalFormatting sqref="D8:L8 B24:L25 B32:B41 D32:D41 L32:L41 B45:L47 D53 F53 H53:L53 D55 F55 D57 J57 L57">
    <cfRule type="containsBlanks" dxfId="9" priority="17">
      <formula>LEN(TRIM(B8))=0</formula>
    </cfRule>
  </conditionalFormatting>
  <conditionalFormatting sqref="F32:F41">
    <cfRule type="containsBlanks" dxfId="8" priority="14">
      <formula>LEN(TRIM(F32))=0</formula>
    </cfRule>
  </conditionalFormatting>
  <conditionalFormatting sqref="F61">
    <cfRule type="containsBlanks" dxfId="7" priority="8">
      <formula>LEN(TRIM(F61))=0</formula>
    </cfRule>
  </conditionalFormatting>
  <conditionalFormatting sqref="F63">
    <cfRule type="containsBlanks" dxfId="6" priority="7">
      <formula>LEN(TRIM(F63))=0</formula>
    </cfRule>
  </conditionalFormatting>
  <conditionalFormatting sqref="H32:H41">
    <cfRule type="containsBlanks" dxfId="5" priority="13">
      <formula>LEN(TRIM(H32))=0</formula>
    </cfRule>
  </conditionalFormatting>
  <conditionalFormatting sqref="H67">
    <cfRule type="containsBlanks" dxfId="4" priority="3">
      <formula>LEN(TRIM(H67))=0</formula>
    </cfRule>
  </conditionalFormatting>
  <conditionalFormatting sqref="H69">
    <cfRule type="containsBlanks" dxfId="3" priority="2">
      <formula>LEN(TRIM(H69))=0</formula>
    </cfRule>
  </conditionalFormatting>
  <conditionalFormatting sqref="H63:L63">
    <cfRule type="containsBlanks" dxfId="2" priority="6">
      <formula>LEN(TRIM(H63))=0</formula>
    </cfRule>
  </conditionalFormatting>
  <conditionalFormatting sqref="J4">
    <cfRule type="containsBlanks" dxfId="1" priority="16">
      <formula>LEN(TRIM(J4))=0</formula>
    </cfRule>
  </conditionalFormatting>
  <conditionalFormatting sqref="J32:J41">
    <cfRule type="containsBlanks" dxfId="0" priority="12">
      <formula>LEN(TRIM(J32))=0</formula>
    </cfRule>
  </conditionalFormatting>
  <pageMargins left="0.25" right="0.25" top="0.75" bottom="0.75" header="0.3" footer="0.3"/>
  <pageSetup paperSize="9" scale="95" orientation="portrait" horizontalDpi="4294967293" verticalDpi="4294967293" r:id="rId1"/>
  <headerFooter>
    <oddHeader>&amp;C&amp;G</oddHeader>
    <oddFooter>&amp;L&amp;8Please forward your questions to Ilya Krougly
ilya.krougly@ams-tech.co.il
+7 905 201-3430&amp;R&amp;8Пожалуйста, направляйте вопросы Илье Круглому
ilya.krougly@ams-tech.co.il
+7 905 201-3430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2"/>
  <sheetViews>
    <sheetView workbookViewId="0">
      <selection activeCell="Y14" sqref="Y14"/>
    </sheetView>
  </sheetViews>
  <sheetFormatPr defaultColWidth="8.85546875" defaultRowHeight="12.75" x14ac:dyDescent="0.2"/>
  <sheetData>
    <row r="1" spans="1:12" x14ac:dyDescent="0.2">
      <c r="A1" s="29" t="s">
        <v>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2">
      <c r="A3" s="5"/>
      <c r="B3" s="5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">
      <c r="A4" s="5"/>
      <c r="B4" s="5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/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">
      <c r="A6" s="5"/>
      <c r="B6" s="5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phoneticPr fontId="19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项目应用参数表</vt:lpstr>
      <vt:lpstr>Application Form</vt:lpstr>
      <vt:lpstr>其他信息</vt:lpstr>
      <vt:lpstr>'Application Form'!lang</vt:lpstr>
      <vt:lpstr>lang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AMS Application Form</dc:title>
  <dc:creator>Ilya Krougly</dc:creator>
  <cp:keywords>AMS</cp:keywords>
  <cp:lastModifiedBy>Hongji Jiang</cp:lastModifiedBy>
  <cp:lastPrinted>2013-10-08T09:48:54Z</cp:lastPrinted>
  <dcterms:created xsi:type="dcterms:W3CDTF">2013-10-08T08:14:28Z</dcterms:created>
  <dcterms:modified xsi:type="dcterms:W3CDTF">2024-04-01T02:37:02Z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0d84f08f</vt:lpwstr>
  </property>
</Properties>
</file>